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ihaljevic\Documents\SVEUČILIŠTE\Planiranje 2024.-2026\Usklađeni FP s DP\"/>
    </mc:Choice>
  </mc:AlternateContent>
  <bookViews>
    <workbookView xWindow="-120" yWindow="-120" windowWidth="24240" windowHeight="13140"/>
  </bookViews>
  <sheets>
    <sheet name="Posebni dio FSB" sheetId="7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7" l="1"/>
  <c r="F3" i="7"/>
  <c r="G109" i="7"/>
  <c r="F109" i="7"/>
  <c r="E109" i="7"/>
  <c r="E3" i="7"/>
  <c r="E108" i="7" l="1"/>
  <c r="G63" i="7" l="1"/>
  <c r="G53" i="7"/>
  <c r="G102" i="7"/>
  <c r="G14" i="7" s="1"/>
  <c r="F4" i="7"/>
  <c r="G4" i="7"/>
  <c r="F102" i="7"/>
  <c r="F14" i="7" s="1"/>
  <c r="F64" i="7"/>
  <c r="F53" i="7"/>
  <c r="E4" i="7"/>
  <c r="E105" i="7"/>
  <c r="E102" i="7"/>
  <c r="E14" i="7" s="1"/>
  <c r="E70" i="7"/>
  <c r="E52" i="7"/>
  <c r="E19" i="7" l="1"/>
  <c r="G99" i="7" l="1"/>
  <c r="F99" i="7"/>
  <c r="E99" i="7"/>
  <c r="D99" i="7"/>
  <c r="D12" i="7" s="1"/>
  <c r="C99" i="7"/>
  <c r="C12" i="7" s="1"/>
  <c r="G81" i="7"/>
  <c r="G10" i="7" s="1"/>
  <c r="F81" i="7"/>
  <c r="F10" i="7" s="1"/>
  <c r="E81" i="7"/>
  <c r="E10" i="7" s="1"/>
  <c r="D81" i="7"/>
  <c r="D10" i="7" s="1"/>
  <c r="C81" i="7"/>
  <c r="C10" i="7" s="1"/>
  <c r="D72" i="7"/>
  <c r="D9" i="7" s="1"/>
  <c r="C72" i="7"/>
  <c r="C9" i="7" s="1"/>
  <c r="C43" i="7"/>
  <c r="C6" i="7" s="1"/>
  <c r="D43" i="7"/>
  <c r="D6" i="7" s="1"/>
  <c r="D32" i="7"/>
  <c r="D27" i="7"/>
  <c r="D91" i="7"/>
  <c r="D13" i="7" s="1"/>
  <c r="C91" i="7"/>
  <c r="C13" i="7" s="1"/>
  <c r="D84" i="7"/>
  <c r="D11" i="7" s="1"/>
  <c r="C84" i="7"/>
  <c r="C11" i="7" s="1"/>
  <c r="D62" i="7"/>
  <c r="D8" i="7" s="1"/>
  <c r="C62" i="7"/>
  <c r="C8" i="7" s="1"/>
  <c r="D51" i="7"/>
  <c r="D7" i="7" s="1"/>
  <c r="C51" i="7"/>
  <c r="C7" i="7" s="1"/>
  <c r="D35" i="7"/>
  <c r="D5" i="7" s="1"/>
  <c r="C35" i="7"/>
  <c r="C5" i="7" s="1"/>
  <c r="C25" i="7"/>
  <c r="D22" i="7"/>
  <c r="C22" i="7"/>
  <c r="D17" i="7"/>
  <c r="C17" i="7"/>
  <c r="D25" i="7" l="1"/>
  <c r="D3" i="7" s="1"/>
  <c r="D15" i="7" s="1"/>
  <c r="C3" i="7"/>
  <c r="C15" i="7" s="1"/>
  <c r="G60" i="7" l="1"/>
  <c r="F60" i="7"/>
  <c r="E60" i="7"/>
  <c r="F12" i="7" l="1"/>
  <c r="G12" i="7"/>
  <c r="E12" i="7"/>
  <c r="F84" i="7"/>
  <c r="F11" i="7" s="1"/>
  <c r="G84" i="7"/>
  <c r="G11" i="7" s="1"/>
  <c r="E84" i="7"/>
  <c r="G74" i="7"/>
  <c r="F74" i="7"/>
  <c r="E74" i="7"/>
  <c r="G72" i="7" l="1"/>
  <c r="G9" i="7" s="1"/>
  <c r="E72" i="7"/>
  <c r="E9" i="7" s="1"/>
  <c r="F72" i="7"/>
  <c r="F9" i="7" s="1"/>
  <c r="F62" i="7"/>
  <c r="F8" i="7" s="1"/>
  <c r="G62" i="7"/>
  <c r="G8" i="7" s="1"/>
  <c r="E62" i="7"/>
  <c r="E8" i="7" s="1"/>
  <c r="G91" i="7"/>
  <c r="G13" i="7" s="1"/>
  <c r="F91" i="7"/>
  <c r="F13" i="7" s="1"/>
  <c r="E91" i="7"/>
  <c r="F51" i="7"/>
  <c r="F7" i="7" s="1"/>
  <c r="G51" i="7"/>
  <c r="G7" i="7" s="1"/>
  <c r="E51" i="7"/>
  <c r="E7" i="7" s="1"/>
  <c r="G43" i="7"/>
  <c r="G6" i="7" s="1"/>
  <c r="F43" i="7"/>
  <c r="F6" i="7" s="1"/>
  <c r="E43" i="7"/>
  <c r="E6" i="7" s="1"/>
  <c r="G35" i="7"/>
  <c r="G5" i="7" s="1"/>
  <c r="F35" i="7"/>
  <c r="F5" i="7" s="1"/>
  <c r="E35" i="7"/>
  <c r="F22" i="7"/>
  <c r="G22" i="7"/>
  <c r="E22" i="7"/>
  <c r="G17" i="7"/>
  <c r="F17" i="7"/>
  <c r="E17" i="7"/>
  <c r="E5" i="7" l="1"/>
  <c r="E25" i="7"/>
  <c r="F25" i="7"/>
  <c r="F15" i="7" s="1"/>
  <c r="G25" i="7"/>
  <c r="G15" i="7" s="1"/>
  <c r="E15" i="7" l="1"/>
</calcChain>
</file>

<file path=xl/sharedStrings.xml><?xml version="1.0" encoding="utf-8"?>
<sst xmlns="http://schemas.openxmlformats.org/spreadsheetml/2006/main" count="196" uniqueCount="61">
  <si>
    <t>A621001</t>
  </si>
  <si>
    <t>REDOVNA DJELATNOST SVEUČILIŠTA U ZAGREBU</t>
  </si>
  <si>
    <t>Opći prihodi i primici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</si>
  <si>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</si>
  <si>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</si>
  <si>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</si>
  <si>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</si>
  <si>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</si>
  <si>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</si>
  <si>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</si>
  <si>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</si>
  <si>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</si>
  <si>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</si>
  <si>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</si>
  <si>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</si>
  <si>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</si>
  <si>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A679078</t>
  </si>
  <si>
    <t>EU PROJEKTI SVEUČILIŠTA U ZAGREBU (IZ EVIDENCIJSKIH PRIHODA)</t>
  </si>
  <si>
    <t>Mehanizam za oporavak i otpornost</t>
  </si>
  <si>
    <t>K679116</t>
  </si>
  <si>
    <t>K679119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</si>
  <si>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</si>
  <si>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</si>
  <si>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</si>
  <si>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</si>
  <si>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</si>
  <si>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</si>
  <si>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</si>
  <si>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</si>
  <si>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</si>
  <si>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</si>
  <si>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</si>
  <si>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</si>
  <si>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</si>
  <si>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</si>
  <si>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</si>
  <si>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</si>
  <si>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</si>
  <si>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</si>
  <si>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</si>
  <si>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</si>
  <si>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</si>
  <si>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</si>
  <si>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</si>
  <si>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563</t>
  </si>
  <si>
    <t>Europski fond za regionalni razvoj (EFRR</t>
  </si>
  <si>
    <t>VISOKO OBRAZOVANJE</t>
  </si>
  <si>
    <t>61</t>
  </si>
  <si>
    <t xml:space="preserve">BROJČANA OZNAKA PRORAČUNSKOG KORISNIKA </t>
  </si>
  <si>
    <t xml:space="preserve">NAZIV PRORAČUNSKOG KORISNIKA </t>
  </si>
  <si>
    <t>IZVRŠENJE
2022.</t>
  </si>
  <si>
    <t>TEKUĆI PLAN
2023.</t>
  </si>
  <si>
    <t>PLAN 
ZA 2024.</t>
  </si>
  <si>
    <t>PROJEKCIJA 
ZA 2025.</t>
  </si>
  <si>
    <t>PROJEKCIJA 
ZA 2026.</t>
  </si>
  <si>
    <t>FSEU</t>
  </si>
  <si>
    <t>Prihodi od nefinancijske imovine i naknade štete s osnova osiguranja</t>
  </si>
  <si>
    <t>Prihodi od nefinancijske imovine</t>
  </si>
  <si>
    <t>Obnova zgrada oštećenih u potresu s energetskom obnovom</t>
  </si>
  <si>
    <t>K679084</t>
  </si>
  <si>
    <t>OP KONKURENTNOST I KOHEZIJA 2014.-2020., PRIORITET 1, 9 i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</si>
</sst>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20" fillId="0" borderId="0"/>
  </cellStyleXfs>
  <cellXfs count="54">
    <xf numFmtId="0" fontId="0" fillId="0" borderId="0" xfId="0"/>
    <xf numFmtId="3" fontId="12" fillId="0" borderId="4" xfId="50" applyNumberFormat="1">
      <alignment horizontal="right" vertical="center"/>
    </xf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4" fillId="0" borderId="4" xfId="50" applyNumberFormat="1" applyFont="1" applyProtection="1">
      <alignment horizontal="right" vertical="center"/>
      <protection locked="0"/>
    </xf>
    <xf numFmtId="3" fontId="15" fillId="0" borderId="4" xfId="50" applyNumberFormat="1" applyFont="1">
      <alignment horizontal="right" vertical="center"/>
    </xf>
    <xf numFmtId="3" fontId="12" fillId="27" borderId="4" xfId="50" applyNumberFormat="1" applyFill="1">
      <alignment horizontal="right" vertical="center"/>
    </xf>
    <xf numFmtId="3" fontId="15" fillId="27" borderId="4" xfId="50" applyNumberFormat="1" applyFont="1" applyFill="1">
      <alignment horizontal="right" vertical="center"/>
    </xf>
    <xf numFmtId="0" fontId="12" fillId="0" borderId="8" xfId="49" quotePrefix="1" applyFill="1" applyBorder="1">
      <alignment horizontal="left" vertical="center" indent="1"/>
    </xf>
    <xf numFmtId="0" fontId="12" fillId="0" borderId="9" xfId="49" quotePrefix="1" applyFill="1" applyBorder="1" applyAlignment="1">
      <alignment horizontal="left" vertical="center" indent="9"/>
    </xf>
    <xf numFmtId="0" fontId="12" fillId="0" borderId="7" xfId="49" quotePrefix="1" applyFill="1" applyBorder="1" applyAlignment="1">
      <alignment horizontal="left" vertical="center" indent="5"/>
    </xf>
    <xf numFmtId="0" fontId="12" fillId="0" borderId="3" xfId="49" quotePrefix="1" applyFill="1" applyBorder="1" applyAlignment="1">
      <alignment horizontal="center" vertical="center"/>
    </xf>
    <xf numFmtId="0" fontId="12" fillId="0" borderId="3" xfId="49" quotePrefix="1" applyFill="1" applyBorder="1" applyAlignment="1">
      <alignment horizontal="left" vertical="center" indent="9"/>
    </xf>
    <xf numFmtId="0" fontId="12" fillId="27" borderId="0" xfId="49" quotePrefix="1" applyFill="1" applyBorder="1" applyAlignment="1">
      <alignment horizontal="left" vertical="center" indent="9"/>
    </xf>
    <xf numFmtId="0" fontId="12" fillId="27" borderId="4" xfId="49" quotePrefix="1" applyFill="1">
      <alignment horizontal="left" vertical="center" indent="1"/>
    </xf>
    <xf numFmtId="3" fontId="15" fillId="0" borderId="5" xfId="50" applyNumberFormat="1" applyFont="1" applyBorder="1">
      <alignment horizontal="right" vertical="center"/>
    </xf>
    <xf numFmtId="0" fontId="0" fillId="0" borderId="3" xfId="0" applyBorder="1"/>
    <xf numFmtId="0" fontId="15" fillId="0" borderId="4" xfId="49" quotePrefix="1" applyFont="1" applyFill="1" applyAlignment="1">
      <alignment horizontal="left" vertical="center" indent="7"/>
    </xf>
    <xf numFmtId="0" fontId="15" fillId="0" borderId="4" xfId="49" quotePrefix="1" applyFont="1" applyFill="1">
      <alignment horizontal="left" vertical="center" indent="1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2" fillId="0" borderId="11" xfId="49" quotePrefix="1" applyFill="1" applyBorder="1">
      <alignment horizontal="left" vertical="center" indent="1"/>
    </xf>
    <xf numFmtId="3" fontId="17" fillId="0" borderId="3" xfId="0" applyNumberFormat="1" applyFont="1" applyBorder="1"/>
    <xf numFmtId="3" fontId="18" fillId="0" borderId="3" xfId="0" applyNumberFormat="1" applyFont="1" applyBorder="1"/>
    <xf numFmtId="0" fontId="18" fillId="0" borderId="0" xfId="0" applyFont="1" applyAlignment="1">
      <alignment horizontal="center"/>
    </xf>
    <xf numFmtId="3" fontId="17" fillId="27" borderId="3" xfId="0" applyNumberFormat="1" applyFont="1" applyFill="1" applyBorder="1"/>
    <xf numFmtId="3" fontId="18" fillId="27" borderId="3" xfId="0" applyNumberFormat="1" applyFont="1" applyFill="1" applyBorder="1"/>
    <xf numFmtId="0" fontId="12" fillId="0" borderId="0" xfId="49" applyFill="1" applyBorder="1">
      <alignment horizontal="left" vertical="center" indent="1"/>
    </xf>
    <xf numFmtId="3" fontId="19" fillId="27" borderId="7" xfId="50" applyNumberFormat="1" applyFont="1" applyFill="1" applyBorder="1">
      <alignment horizontal="right" vertical="center"/>
    </xf>
    <xf numFmtId="2" fontId="0" fillId="0" borderId="0" xfId="0" applyNumberFormat="1"/>
    <xf numFmtId="10" fontId="0" fillId="0" borderId="0" xfId="0" applyNumberFormat="1"/>
    <xf numFmtId="0" fontId="12" fillId="0" borderId="3" xfId="49" quotePrefix="1" applyFill="1" applyBorder="1" applyAlignment="1">
      <alignment horizontal="left" vertical="center" indent="7"/>
    </xf>
    <xf numFmtId="0" fontId="12" fillId="0" borderId="3" xfId="49" quotePrefix="1" applyFill="1" applyBorder="1">
      <alignment horizontal="left" vertical="center" indent="1"/>
    </xf>
    <xf numFmtId="3" fontId="15" fillId="0" borderId="3" xfId="50" applyNumberFormat="1" applyFont="1" applyBorder="1">
      <alignment horizontal="right" vertical="center"/>
    </xf>
    <xf numFmtId="3" fontId="12" fillId="0" borderId="9" xfId="50" applyNumberFormat="1" applyBorder="1">
      <alignment horizontal="right" vertical="center"/>
    </xf>
    <xf numFmtId="3" fontId="17" fillId="0" borderId="12" xfId="0" applyNumberFormat="1" applyFont="1" applyBorder="1"/>
    <xf numFmtId="0" fontId="0" fillId="28" borderId="3" xfId="0" applyFill="1" applyBorder="1"/>
    <xf numFmtId="3" fontId="17" fillId="28" borderId="3" xfId="0" applyNumberFormat="1" applyFont="1" applyFill="1" applyBorder="1"/>
    <xf numFmtId="3" fontId="18" fillId="28" borderId="3" xfId="0" applyNumberFormat="1" applyFont="1" applyFill="1" applyBorder="1"/>
    <xf numFmtId="0" fontId="12" fillId="0" borderId="3" xfId="49" applyFill="1" applyBorder="1">
      <alignment horizontal="left" vertical="center" indent="1"/>
    </xf>
    <xf numFmtId="0" fontId="21" fillId="0" borderId="10" xfId="0" applyFont="1" applyBorder="1"/>
    <xf numFmtId="0" fontId="15" fillId="0" borderId="3" xfId="49" quotePrefix="1" applyFont="1" applyFill="1" applyBorder="1">
      <alignment horizontal="left" vertical="center" indent="1"/>
    </xf>
    <xf numFmtId="0" fontId="22" fillId="0" borderId="0" xfId="51" applyFont="1"/>
    <xf numFmtId="0" fontId="21" fillId="0" borderId="3" xfId="51" applyFont="1" applyBorder="1" applyAlignment="1">
      <alignment horizontal="center"/>
    </xf>
    <xf numFmtId="3" fontId="15" fillId="28" borderId="4" xfId="50" applyNumberFormat="1" applyFont="1" applyFill="1">
      <alignment horizontal="right" vertical="center"/>
    </xf>
    <xf numFmtId="3" fontId="0" fillId="0" borderId="3" xfId="0" applyNumberFormat="1" applyBorder="1"/>
  </cellXfs>
  <cellStyles count="52">
    <cellStyle name="Normal" xfId="0" builtinId="0"/>
    <cellStyle name="Normal 2" xfId="3"/>
    <cellStyle name="Normal 3" xfId="51"/>
    <cellStyle name="SAPBEXaggData" xfId="5"/>
    <cellStyle name="SAPBEXaggData 2" xfId="45"/>
    <cellStyle name="SAPBEXaggDataEmph" xfId="9"/>
    <cellStyle name="SAPBEXaggItem" xfId="10"/>
    <cellStyle name="SAPBEXaggItem 2" xfId="44"/>
    <cellStyle name="SAPBEXaggItemX" xfId="11"/>
    <cellStyle name="SAPBEXchaText" xfId="1"/>
    <cellStyle name="SAPBEXchaText 2" xfId="4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formats 2" xfId="43"/>
    <cellStyle name="SAPBEXheaderItem" xfId="25"/>
    <cellStyle name="SAPBEXheaderText" xfId="26"/>
    <cellStyle name="SAPBEXHLevel0" xfId="27"/>
    <cellStyle name="SAPBEXHLevel0 2" xfId="46"/>
    <cellStyle name="SAPBEXHLevel0X" xfId="28"/>
    <cellStyle name="SAPBEXHLevel1" xfId="4"/>
    <cellStyle name="SAPBEXHLevel1 2" xfId="47"/>
    <cellStyle name="SAPBEXHLevel1X" xfId="29"/>
    <cellStyle name="SAPBEXHLevel2" xfId="6"/>
    <cellStyle name="SAPBEXHLevel2 2" xfId="48"/>
    <cellStyle name="SAPBEXHLevel2X" xfId="30"/>
    <cellStyle name="SAPBEXHLevel3" xfId="7"/>
    <cellStyle name="SAPBEXHLevel3 2" xfId="49"/>
    <cellStyle name="SAPBEXHLevel3X" xfId="31"/>
    <cellStyle name="SAPBEXinputData" xfId="32"/>
    <cellStyle name="SAPBEXresData" xfId="33"/>
    <cellStyle name="SAPBEXresDataEmph" xfId="34"/>
    <cellStyle name="SAPBEXresItem" xfId="35"/>
    <cellStyle name="SAPBEXresItemX" xfId="36"/>
    <cellStyle name="SAPBEXstdData" xfId="8"/>
    <cellStyle name="SAPBEXstdData 2" xfId="50"/>
    <cellStyle name="SAPBEXstdDataEmph" xfId="37"/>
    <cellStyle name="SAPBEXstdItem" xfId="2"/>
    <cellStyle name="SAPBEXstdItem 2" xfId="42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mislav/P2024-26/Op&#263;i%20dio%20financijskog%20plana%202024.-2026.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Unos prihoda i primitaka"/>
      <sheetName val="Unos rashoda i izdataka"/>
      <sheetName val="Unos rashoda P4"/>
      <sheetName val="Unos prijenosa"/>
      <sheetName val="A.1 PRIHODI I RASHODI EK"/>
      <sheetName val="A.2 PRIHODI I RASHODI IF"/>
      <sheetName val="A.3 RASHODI FUNK"/>
      <sheetName val="B.1 RAČUN FINANC EK"/>
      <sheetName val="B.2 RAČUN FINANC IF"/>
      <sheetName val="AKT"/>
      <sheetName val="p4"/>
      <sheetName val="prihodi"/>
      <sheetName val="KORISNICI DP"/>
    </sheetNames>
    <sheetDataSet>
      <sheetData sheetId="0" refreshError="1"/>
      <sheetData sheetId="1" refreshError="1"/>
      <sheetData sheetId="2" refreshError="1"/>
      <sheetData sheetId="3">
        <row r="26">
          <cell r="H26">
            <v>10000</v>
          </cell>
          <cell r="I26">
            <v>0</v>
          </cell>
          <cell r="J26">
            <v>0</v>
          </cell>
        </row>
        <row r="48">
          <cell r="H48">
            <v>3500</v>
          </cell>
          <cell r="I48">
            <v>3500</v>
          </cell>
          <cell r="J48">
            <v>3500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10" sqref="A110"/>
    </sheetView>
  </sheetViews>
  <sheetFormatPr defaultRowHeight="15" x14ac:dyDescent="0.25"/>
  <cols>
    <col min="1" max="1" width="17.28515625" customWidth="1"/>
    <col min="2" max="2" width="51.42578125" customWidth="1"/>
    <col min="3" max="7" width="13.28515625" customWidth="1"/>
  </cols>
  <sheetData>
    <row r="2" spans="1:10" ht="51" x14ac:dyDescent="0.25">
      <c r="A2" s="5" t="s">
        <v>48</v>
      </c>
      <c r="B2" s="5" t="s">
        <v>49</v>
      </c>
      <c r="C2" s="5" t="s">
        <v>50</v>
      </c>
      <c r="D2" s="5" t="s">
        <v>51</v>
      </c>
      <c r="E2" s="6" t="s">
        <v>52</v>
      </c>
      <c r="F2" s="6" t="s">
        <v>53</v>
      </c>
      <c r="G2" s="6" t="s">
        <v>54</v>
      </c>
    </row>
    <row r="3" spans="1:10" x14ac:dyDescent="0.25">
      <c r="A3" s="4">
        <v>11</v>
      </c>
      <c r="B3" s="3" t="s">
        <v>2</v>
      </c>
      <c r="C3" s="13">
        <f>C17+C22+C25</f>
        <v>10857070</v>
      </c>
      <c r="D3" s="13">
        <f>D17+D22+D25</f>
        <v>12655511</v>
      </c>
      <c r="E3" s="13">
        <f>E17+E22+E25+E109</f>
        <v>13686008</v>
      </c>
      <c r="F3" s="13">
        <f>F17+F22+F25+F109</f>
        <v>29021520</v>
      </c>
      <c r="G3" s="13">
        <f>G17+G22+G25+G109</f>
        <v>15064118</v>
      </c>
      <c r="J3" s="38"/>
    </row>
    <row r="4" spans="1:10" x14ac:dyDescent="0.25">
      <c r="A4" s="4">
        <v>12</v>
      </c>
      <c r="B4" s="47" t="s">
        <v>3</v>
      </c>
      <c r="C4" s="13">
        <v>0</v>
      </c>
      <c r="D4" s="13">
        <v>0</v>
      </c>
      <c r="E4" s="13">
        <f>E106</f>
        <v>87624</v>
      </c>
      <c r="F4" s="13">
        <f t="shared" ref="F4:G4" si="0">F106</f>
        <v>0</v>
      </c>
      <c r="G4" s="13">
        <f t="shared" si="0"/>
        <v>0</v>
      </c>
      <c r="J4" s="38"/>
    </row>
    <row r="5" spans="1:10" x14ac:dyDescent="0.25">
      <c r="A5" s="4">
        <v>31</v>
      </c>
      <c r="B5" s="3" t="s">
        <v>15</v>
      </c>
      <c r="C5" s="13">
        <f t="shared" ref="C5:D5" si="1">C35</f>
        <v>1474526</v>
      </c>
      <c r="D5" s="13">
        <f t="shared" si="1"/>
        <v>1420385</v>
      </c>
      <c r="E5" s="13">
        <f>E35</f>
        <v>1858585</v>
      </c>
      <c r="F5" s="13">
        <f>F35</f>
        <v>1877172</v>
      </c>
      <c r="G5" s="13">
        <f>G35</f>
        <v>1895944</v>
      </c>
      <c r="J5" s="38"/>
    </row>
    <row r="6" spans="1:10" x14ac:dyDescent="0.25">
      <c r="A6" s="4">
        <v>43</v>
      </c>
      <c r="B6" s="3" t="s">
        <v>9</v>
      </c>
      <c r="C6" s="13">
        <f t="shared" ref="C6:D6" si="2">C43</f>
        <v>343430</v>
      </c>
      <c r="D6" s="13">
        <f t="shared" si="2"/>
        <v>496597</v>
      </c>
      <c r="E6" s="13">
        <f>E43</f>
        <v>365257</v>
      </c>
      <c r="F6" s="13">
        <f>F43</f>
        <v>368909</v>
      </c>
      <c r="G6" s="13">
        <f>G43</f>
        <v>372598</v>
      </c>
      <c r="J6" s="38"/>
    </row>
    <row r="7" spans="1:10" x14ac:dyDescent="0.25">
      <c r="A7" s="4">
        <v>51</v>
      </c>
      <c r="B7" s="3" t="s">
        <v>11</v>
      </c>
      <c r="C7" s="13">
        <f t="shared" ref="C7:D7" si="3">C51</f>
        <v>918528</v>
      </c>
      <c r="D7" s="13">
        <f t="shared" si="3"/>
        <v>381290</v>
      </c>
      <c r="E7" s="13">
        <f>E51</f>
        <v>786379</v>
      </c>
      <c r="F7" s="13">
        <f>F51</f>
        <v>381080</v>
      </c>
      <c r="G7" s="13">
        <f>G51</f>
        <v>302270</v>
      </c>
      <c r="J7" s="38"/>
    </row>
    <row r="8" spans="1:10" x14ac:dyDescent="0.25">
      <c r="A8" s="4">
        <v>52</v>
      </c>
      <c r="B8" s="3" t="s">
        <v>12</v>
      </c>
      <c r="C8" s="13">
        <f t="shared" ref="C8:D8" si="4">C62</f>
        <v>1924449</v>
      </c>
      <c r="D8" s="13">
        <f t="shared" si="4"/>
        <v>396709</v>
      </c>
      <c r="E8" s="13">
        <f>E62</f>
        <v>5394501</v>
      </c>
      <c r="F8" s="13">
        <f>F62</f>
        <v>313147</v>
      </c>
      <c r="G8" s="13">
        <f>G62</f>
        <v>61501</v>
      </c>
      <c r="J8" s="38"/>
    </row>
    <row r="9" spans="1:10" x14ac:dyDescent="0.25">
      <c r="A9" s="4">
        <v>61</v>
      </c>
      <c r="B9" s="3" t="s">
        <v>13</v>
      </c>
      <c r="C9" s="13">
        <f t="shared" ref="C9:D9" si="5">C72</f>
        <v>1852986</v>
      </c>
      <c r="D9" s="13">
        <f t="shared" si="5"/>
        <v>2082986</v>
      </c>
      <c r="E9" s="13">
        <f>E72</f>
        <v>1422249</v>
      </c>
      <c r="F9" s="13">
        <f>F72</f>
        <v>1436472</v>
      </c>
      <c r="G9" s="13">
        <f>G72</f>
        <v>1450839</v>
      </c>
      <c r="J9" s="38"/>
    </row>
    <row r="10" spans="1:10" x14ac:dyDescent="0.25">
      <c r="A10" s="4">
        <v>71</v>
      </c>
      <c r="B10" s="3" t="s">
        <v>57</v>
      </c>
      <c r="C10" s="13">
        <f>C81</f>
        <v>180</v>
      </c>
      <c r="D10" s="13">
        <f t="shared" ref="D10:G10" si="6">D81</f>
        <v>3318</v>
      </c>
      <c r="E10" s="13">
        <f t="shared" si="6"/>
        <v>0</v>
      </c>
      <c r="F10" s="13">
        <f t="shared" si="6"/>
        <v>0</v>
      </c>
      <c r="G10" s="13">
        <f t="shared" si="6"/>
        <v>0</v>
      </c>
    </row>
    <row r="11" spans="1:10" x14ac:dyDescent="0.25">
      <c r="A11" s="4">
        <v>581</v>
      </c>
      <c r="B11" s="3" t="s">
        <v>18</v>
      </c>
      <c r="C11" s="13">
        <f t="shared" ref="C11:D11" si="7">C84</f>
        <v>0</v>
      </c>
      <c r="D11" s="13">
        <f t="shared" si="7"/>
        <v>4496982</v>
      </c>
      <c r="E11" s="13">
        <v>0</v>
      </c>
      <c r="F11" s="13">
        <f>F84</f>
        <v>0</v>
      </c>
      <c r="G11" s="13">
        <f>G84</f>
        <v>0</v>
      </c>
    </row>
    <row r="12" spans="1:10" x14ac:dyDescent="0.25">
      <c r="A12" s="4">
        <v>5761</v>
      </c>
      <c r="B12" s="3" t="s">
        <v>22</v>
      </c>
      <c r="C12" s="13">
        <f t="shared" ref="C12:D12" si="8">C99</f>
        <v>781291</v>
      </c>
      <c r="D12" s="13">
        <f t="shared" si="8"/>
        <v>18603337</v>
      </c>
      <c r="E12" s="13">
        <f>E99</f>
        <v>7000000</v>
      </c>
      <c r="F12" s="13">
        <f>F99</f>
        <v>0</v>
      </c>
      <c r="G12" s="13">
        <f>G99</f>
        <v>0</v>
      </c>
    </row>
    <row r="13" spans="1:10" x14ac:dyDescent="0.25">
      <c r="A13" s="10">
        <v>563</v>
      </c>
      <c r="B13" s="11" t="s">
        <v>21</v>
      </c>
      <c r="C13" s="23">
        <f t="shared" ref="C13:D13" si="9">C91</f>
        <v>3234089</v>
      </c>
      <c r="D13" s="23">
        <f t="shared" si="9"/>
        <v>0</v>
      </c>
      <c r="E13" s="23">
        <v>496536</v>
      </c>
      <c r="F13" s="23">
        <f>F91</f>
        <v>0</v>
      </c>
      <c r="G13" s="23">
        <f>G91</f>
        <v>0</v>
      </c>
    </row>
    <row r="14" spans="1:10" x14ac:dyDescent="0.25">
      <c r="A14" s="39">
        <v>815</v>
      </c>
      <c r="B14" s="40" t="s">
        <v>58</v>
      </c>
      <c r="C14" s="41">
        <v>0</v>
      </c>
      <c r="D14" s="41">
        <v>0</v>
      </c>
      <c r="E14" s="41">
        <f>E102</f>
        <v>10060848</v>
      </c>
      <c r="F14" s="41">
        <f t="shared" ref="F14:G14" si="10">F102</f>
        <v>8936179</v>
      </c>
      <c r="G14" s="41">
        <f t="shared" si="10"/>
        <v>1665906</v>
      </c>
    </row>
    <row r="15" spans="1:10" x14ac:dyDescent="0.25">
      <c r="A15" s="8">
        <v>1829</v>
      </c>
      <c r="B15" s="9" t="s">
        <v>46</v>
      </c>
      <c r="C15" s="36">
        <f>SUM(C3:C13)</f>
        <v>21386549</v>
      </c>
      <c r="D15" s="36">
        <f>SUM(D3:D13)</f>
        <v>40537115</v>
      </c>
      <c r="E15" s="36">
        <f>SUM(E3:E14)</f>
        <v>41157987</v>
      </c>
      <c r="F15" s="36">
        <f t="shared" ref="F15:G15" si="11">SUM(F3:F14)</f>
        <v>42334479</v>
      </c>
      <c r="G15" s="36">
        <f t="shared" si="11"/>
        <v>20813176</v>
      </c>
      <c r="J15" s="38"/>
    </row>
    <row r="16" spans="1:10" x14ac:dyDescent="0.25">
      <c r="A16" s="2" t="s">
        <v>0</v>
      </c>
      <c r="B16" s="3" t="s">
        <v>1</v>
      </c>
      <c r="C16" s="14"/>
      <c r="D16" s="14"/>
      <c r="E16" s="15"/>
      <c r="F16" s="15"/>
      <c r="G16" s="15"/>
    </row>
    <row r="17" spans="1:10" x14ac:dyDescent="0.25">
      <c r="A17" s="4" t="s">
        <v>32</v>
      </c>
      <c r="B17" s="3" t="s">
        <v>2</v>
      </c>
      <c r="C17" s="13">
        <f>SUM(C18:C20)</f>
        <v>9925101</v>
      </c>
      <c r="D17" s="13">
        <f>SUM(D18:D20)</f>
        <v>11758265</v>
      </c>
      <c r="E17" s="13">
        <f>SUM(E18:E20)</f>
        <v>12211093</v>
      </c>
      <c r="F17" s="13">
        <f>SUM(F18:F20)</f>
        <v>12248359</v>
      </c>
      <c r="G17" s="13">
        <f>SUM(G18:G20)</f>
        <v>12255047</v>
      </c>
    </row>
    <row r="18" spans="1:10" x14ac:dyDescent="0.25">
      <c r="A18" s="7" t="s">
        <v>14</v>
      </c>
      <c r="B18" s="3" t="s">
        <v>34</v>
      </c>
      <c r="C18" s="1">
        <v>9677461</v>
      </c>
      <c r="D18" s="1">
        <v>11394126</v>
      </c>
      <c r="E18" s="1">
        <v>11823795</v>
      </c>
      <c r="F18" s="12">
        <v>11859163</v>
      </c>
      <c r="G18" s="12">
        <v>11865851</v>
      </c>
    </row>
    <row r="19" spans="1:10" x14ac:dyDescent="0.25">
      <c r="A19" s="17" t="s">
        <v>23</v>
      </c>
      <c r="B19" s="3" t="s">
        <v>33</v>
      </c>
      <c r="C19" s="1">
        <v>247640</v>
      </c>
      <c r="D19" s="1">
        <v>364139</v>
      </c>
      <c r="E19" s="1">
        <f>387298</f>
        <v>387298</v>
      </c>
      <c r="F19" s="1">
        <v>389196</v>
      </c>
      <c r="G19" s="1">
        <v>389196</v>
      </c>
    </row>
    <row r="20" spans="1:10" x14ac:dyDescent="0.25">
      <c r="A20" s="20" t="s">
        <v>28</v>
      </c>
      <c r="B20" s="16" t="s">
        <v>40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</row>
    <row r="21" spans="1:10" x14ac:dyDescent="0.25">
      <c r="A21" s="21"/>
      <c r="B21" s="22"/>
      <c r="C21" s="14"/>
      <c r="D21" s="14"/>
      <c r="E21" s="14"/>
      <c r="F21" s="14"/>
      <c r="G21" s="14"/>
    </row>
    <row r="22" spans="1:10" x14ac:dyDescent="0.25">
      <c r="A22" s="19" t="s">
        <v>4</v>
      </c>
      <c r="B22" s="16" t="s">
        <v>5</v>
      </c>
      <c r="C22" s="13">
        <f>C23</f>
        <v>0</v>
      </c>
      <c r="D22" s="13">
        <f>D23</f>
        <v>43152</v>
      </c>
      <c r="E22" s="13">
        <f>E23</f>
        <v>45896</v>
      </c>
      <c r="F22" s="13">
        <f>F23</f>
        <v>46121</v>
      </c>
      <c r="G22" s="13">
        <f>G23</f>
        <v>46121</v>
      </c>
      <c r="J22" s="37"/>
    </row>
    <row r="23" spans="1:10" x14ac:dyDescent="0.25">
      <c r="A23" s="4" t="s">
        <v>32</v>
      </c>
      <c r="B23" s="3" t="s">
        <v>2</v>
      </c>
      <c r="C23" s="1">
        <v>0</v>
      </c>
      <c r="D23" s="1">
        <v>43152</v>
      </c>
      <c r="E23" s="1">
        <v>45896</v>
      </c>
      <c r="F23" s="1">
        <v>46121</v>
      </c>
      <c r="G23" s="1">
        <v>46121</v>
      </c>
    </row>
    <row r="24" spans="1:10" x14ac:dyDescent="0.25">
      <c r="A24" s="18" t="s">
        <v>6</v>
      </c>
      <c r="B24" s="3" t="s">
        <v>7</v>
      </c>
      <c r="C24" s="14"/>
      <c r="D24" s="14"/>
      <c r="E24" s="14"/>
      <c r="F24" s="14"/>
      <c r="G24" s="14"/>
    </row>
    <row r="25" spans="1:10" x14ac:dyDescent="0.25">
      <c r="A25" s="4" t="s">
        <v>32</v>
      </c>
      <c r="B25" s="3" t="s">
        <v>2</v>
      </c>
      <c r="C25" s="13">
        <f>SUM(C26:C33)</f>
        <v>931969</v>
      </c>
      <c r="D25" s="13">
        <f>SUM(D26:D33)</f>
        <v>854094</v>
      </c>
      <c r="E25" s="13">
        <f>SUM(E26:E33)</f>
        <v>958642</v>
      </c>
      <c r="F25" s="13">
        <f>SUM(F26:F33)</f>
        <v>958642</v>
      </c>
      <c r="G25" s="13">
        <f>SUM(G26:G33)</f>
        <v>958642</v>
      </c>
      <c r="J25" s="37"/>
    </row>
    <row r="26" spans="1:10" x14ac:dyDescent="0.25">
      <c r="A26" s="7" t="s">
        <v>14</v>
      </c>
      <c r="B26" s="3" t="s">
        <v>34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</row>
    <row r="27" spans="1:10" x14ac:dyDescent="0.25">
      <c r="A27" s="7" t="s">
        <v>23</v>
      </c>
      <c r="B27" s="3" t="s">
        <v>33</v>
      </c>
      <c r="C27" s="1">
        <v>931899</v>
      </c>
      <c r="D27" s="1">
        <f>612935+175365</f>
        <v>788300</v>
      </c>
      <c r="E27" s="1">
        <v>899336</v>
      </c>
      <c r="F27" s="1">
        <v>794449</v>
      </c>
      <c r="G27" s="1">
        <v>824449</v>
      </c>
    </row>
    <row r="28" spans="1:10" x14ac:dyDescent="0.25">
      <c r="A28" s="7" t="s">
        <v>24</v>
      </c>
      <c r="B28" s="3" t="s">
        <v>35</v>
      </c>
      <c r="C28" s="1">
        <v>70</v>
      </c>
      <c r="D28" s="1">
        <v>54</v>
      </c>
      <c r="E28" s="1">
        <v>54</v>
      </c>
      <c r="F28" s="1">
        <v>54</v>
      </c>
      <c r="G28" s="1">
        <v>54</v>
      </c>
    </row>
    <row r="29" spans="1:10" x14ac:dyDescent="0.25">
      <c r="A29" s="7" t="s">
        <v>25</v>
      </c>
      <c r="B29" s="3" t="s">
        <v>36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</row>
    <row r="30" spans="1:10" x14ac:dyDescent="0.25">
      <c r="A30" s="7" t="s">
        <v>28</v>
      </c>
      <c r="B30" s="3" t="s">
        <v>40</v>
      </c>
      <c r="C30" s="1">
        <v>0</v>
      </c>
      <c r="D30" s="1">
        <v>277</v>
      </c>
      <c r="E30" s="1">
        <v>3279</v>
      </c>
      <c r="F30" s="1">
        <v>279</v>
      </c>
      <c r="G30" s="1">
        <v>279</v>
      </c>
    </row>
    <row r="31" spans="1:10" x14ac:dyDescent="0.25">
      <c r="A31" s="7" t="s">
        <v>26</v>
      </c>
      <c r="B31" s="3" t="s">
        <v>43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</row>
    <row r="32" spans="1:10" x14ac:dyDescent="0.25">
      <c r="A32" s="7" t="s">
        <v>27</v>
      </c>
      <c r="B32" s="3" t="s">
        <v>37</v>
      </c>
      <c r="C32" s="1">
        <v>0</v>
      </c>
      <c r="D32" s="1">
        <f>50438+15025</f>
        <v>65463</v>
      </c>
      <c r="E32" s="1">
        <v>55973</v>
      </c>
      <c r="F32" s="1">
        <v>163860</v>
      </c>
      <c r="G32" s="1">
        <v>133860</v>
      </c>
    </row>
    <row r="33" spans="1:10" x14ac:dyDescent="0.25">
      <c r="A33" s="7" t="s">
        <v>29</v>
      </c>
      <c r="B33" s="3" t="s">
        <v>38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</row>
    <row r="34" spans="1:10" x14ac:dyDescent="0.25">
      <c r="A34" s="2" t="s">
        <v>16</v>
      </c>
      <c r="B34" s="3" t="s">
        <v>17</v>
      </c>
      <c r="C34" s="14"/>
      <c r="D34" s="14"/>
      <c r="E34" s="14"/>
      <c r="F34" s="14"/>
      <c r="G34" s="14"/>
    </row>
    <row r="35" spans="1:10" x14ac:dyDescent="0.25">
      <c r="A35" s="4" t="s">
        <v>14</v>
      </c>
      <c r="B35" s="3" t="s">
        <v>15</v>
      </c>
      <c r="C35" s="13">
        <f>SUM(C36:C42)</f>
        <v>1474526</v>
      </c>
      <c r="D35" s="13">
        <f>SUM(D36:D42)</f>
        <v>1420385</v>
      </c>
      <c r="E35" s="13">
        <f>SUM(E36:E42)</f>
        <v>1858585</v>
      </c>
      <c r="F35" s="13">
        <f>SUM(F36:F42)</f>
        <v>1877172</v>
      </c>
      <c r="G35" s="13">
        <f>SUM(G36:G42)</f>
        <v>1895944</v>
      </c>
      <c r="J35" s="37"/>
    </row>
    <row r="36" spans="1:10" x14ac:dyDescent="0.25">
      <c r="A36" s="7" t="s">
        <v>14</v>
      </c>
      <c r="B36" s="3" t="s">
        <v>34</v>
      </c>
      <c r="C36" s="1">
        <v>173364</v>
      </c>
      <c r="D36" s="1">
        <v>85087</v>
      </c>
      <c r="E36" s="1">
        <v>189555</v>
      </c>
      <c r="F36" s="1">
        <v>191450</v>
      </c>
      <c r="G36" s="1">
        <v>193365</v>
      </c>
    </row>
    <row r="37" spans="1:10" x14ac:dyDescent="0.25">
      <c r="A37" s="7" t="s">
        <v>23</v>
      </c>
      <c r="B37" s="3" t="s">
        <v>33</v>
      </c>
      <c r="C37" s="1">
        <v>1228163</v>
      </c>
      <c r="D37" s="1">
        <v>1153678</v>
      </c>
      <c r="E37" s="1">
        <v>1582540</v>
      </c>
      <c r="F37" s="1">
        <v>1598367</v>
      </c>
      <c r="G37" s="1">
        <v>1614349</v>
      </c>
    </row>
    <row r="38" spans="1:10" x14ac:dyDescent="0.25">
      <c r="A38" s="7" t="s">
        <v>24</v>
      </c>
      <c r="B38" s="3" t="s">
        <v>35</v>
      </c>
      <c r="C38" s="1">
        <v>23515</v>
      </c>
      <c r="D38" s="1">
        <v>16019</v>
      </c>
      <c r="E38" s="1">
        <v>24697</v>
      </c>
      <c r="F38" s="1">
        <v>24944</v>
      </c>
      <c r="G38" s="1">
        <v>25194</v>
      </c>
    </row>
    <row r="39" spans="1:10" x14ac:dyDescent="0.25">
      <c r="A39" s="7">
        <v>38</v>
      </c>
      <c r="B39" s="3" t="s">
        <v>40</v>
      </c>
      <c r="C39" s="1">
        <v>0</v>
      </c>
      <c r="D39" s="1">
        <v>23226</v>
      </c>
      <c r="E39" s="1">
        <v>0</v>
      </c>
      <c r="F39" s="1">
        <v>0</v>
      </c>
      <c r="G39" s="1">
        <v>0</v>
      </c>
    </row>
    <row r="40" spans="1:10" x14ac:dyDescent="0.25">
      <c r="A40" s="7" t="s">
        <v>25</v>
      </c>
      <c r="B40" s="3" t="s">
        <v>36</v>
      </c>
      <c r="C40" s="1">
        <v>0</v>
      </c>
      <c r="D40" s="1">
        <v>12706</v>
      </c>
      <c r="E40" s="1">
        <v>6755</v>
      </c>
      <c r="F40" s="1">
        <v>6823</v>
      </c>
      <c r="G40" s="1">
        <v>6891</v>
      </c>
    </row>
    <row r="41" spans="1:10" x14ac:dyDescent="0.25">
      <c r="A41" s="7" t="s">
        <v>26</v>
      </c>
      <c r="B41" s="3" t="s">
        <v>43</v>
      </c>
      <c r="C41" s="1">
        <v>4645</v>
      </c>
      <c r="D41" s="1">
        <v>1418</v>
      </c>
      <c r="E41" s="1">
        <v>0</v>
      </c>
      <c r="F41" s="1">
        <v>0</v>
      </c>
      <c r="G41" s="1">
        <v>0</v>
      </c>
    </row>
    <row r="42" spans="1:10" x14ac:dyDescent="0.25">
      <c r="A42" s="7" t="s">
        <v>27</v>
      </c>
      <c r="B42" s="3" t="s">
        <v>37</v>
      </c>
      <c r="C42" s="1">
        <v>44839</v>
      </c>
      <c r="D42" s="1">
        <v>128251</v>
      </c>
      <c r="E42" s="1">
        <v>55038</v>
      </c>
      <c r="F42" s="1">
        <v>55588</v>
      </c>
      <c r="G42" s="1">
        <v>56145</v>
      </c>
    </row>
    <row r="43" spans="1:10" x14ac:dyDescent="0.25">
      <c r="A43" s="4" t="s">
        <v>8</v>
      </c>
      <c r="B43" s="3" t="s">
        <v>9</v>
      </c>
      <c r="C43" s="13">
        <f>SUM(C44:C50)</f>
        <v>343430</v>
      </c>
      <c r="D43" s="13">
        <f>SUM(D44:D50)</f>
        <v>496597</v>
      </c>
      <c r="E43" s="13">
        <f>SUM(E44:E50)</f>
        <v>365257</v>
      </c>
      <c r="F43" s="13">
        <f>SUM(F44:F50)</f>
        <v>368909</v>
      </c>
      <c r="G43" s="13">
        <f>SUM(G44:G50)</f>
        <v>372598</v>
      </c>
    </row>
    <row r="44" spans="1:10" x14ac:dyDescent="0.25">
      <c r="A44" s="7" t="s">
        <v>14</v>
      </c>
      <c r="B44" s="3" t="s">
        <v>34</v>
      </c>
      <c r="C44" s="1">
        <v>16817</v>
      </c>
      <c r="D44" s="1">
        <v>19871</v>
      </c>
      <c r="E44" s="1">
        <v>12849</v>
      </c>
      <c r="F44" s="1">
        <v>12978</v>
      </c>
      <c r="G44" s="1">
        <v>13107</v>
      </c>
    </row>
    <row r="45" spans="1:10" x14ac:dyDescent="0.25">
      <c r="A45" s="7" t="s">
        <v>23</v>
      </c>
      <c r="B45" s="3" t="s">
        <v>33</v>
      </c>
      <c r="C45" s="1">
        <v>273114</v>
      </c>
      <c r="D45" s="1">
        <v>366878</v>
      </c>
      <c r="E45" s="1">
        <v>317530</v>
      </c>
      <c r="F45" s="1">
        <v>320705</v>
      </c>
      <c r="G45" s="1">
        <v>323912</v>
      </c>
    </row>
    <row r="46" spans="1:10" x14ac:dyDescent="0.25">
      <c r="A46" s="7" t="s">
        <v>24</v>
      </c>
      <c r="B46" s="3" t="s">
        <v>35</v>
      </c>
      <c r="C46" s="1">
        <v>7</v>
      </c>
      <c r="D46" s="1">
        <v>66</v>
      </c>
      <c r="E46" s="1">
        <v>0</v>
      </c>
      <c r="F46" s="1">
        <v>0</v>
      </c>
      <c r="G46" s="1">
        <v>0</v>
      </c>
    </row>
    <row r="47" spans="1:10" x14ac:dyDescent="0.25">
      <c r="A47" s="7" t="s">
        <v>25</v>
      </c>
      <c r="B47" s="3" t="s">
        <v>36</v>
      </c>
      <c r="C47" s="1">
        <v>14493</v>
      </c>
      <c r="D47" s="1">
        <v>20572</v>
      </c>
      <c r="E47" s="1">
        <v>15826</v>
      </c>
      <c r="F47" s="1">
        <v>15984</v>
      </c>
      <c r="G47" s="1">
        <v>16144</v>
      </c>
    </row>
    <row r="48" spans="1:10" x14ac:dyDescent="0.25">
      <c r="A48" s="7">
        <v>38</v>
      </c>
      <c r="B48" s="3" t="s">
        <v>40</v>
      </c>
      <c r="C48" s="1">
        <v>10883</v>
      </c>
      <c r="D48" s="1">
        <v>5309</v>
      </c>
      <c r="E48" s="1">
        <v>1930</v>
      </c>
      <c r="F48" s="1">
        <v>1949</v>
      </c>
      <c r="G48" s="1">
        <v>1969</v>
      </c>
    </row>
    <row r="49" spans="1:7" x14ac:dyDescent="0.25">
      <c r="A49" s="7" t="s">
        <v>26</v>
      </c>
      <c r="B49" s="3" t="s">
        <v>43</v>
      </c>
      <c r="C49" s="1">
        <v>288</v>
      </c>
      <c r="D49" s="1">
        <v>5367</v>
      </c>
      <c r="E49" s="1">
        <v>0</v>
      </c>
      <c r="F49" s="1">
        <v>0</v>
      </c>
      <c r="G49" s="1">
        <v>0</v>
      </c>
    </row>
    <row r="50" spans="1:7" x14ac:dyDescent="0.25">
      <c r="A50" s="7" t="s">
        <v>27</v>
      </c>
      <c r="B50" s="3" t="s">
        <v>37</v>
      </c>
      <c r="C50" s="1">
        <v>27828</v>
      </c>
      <c r="D50" s="1">
        <v>78534</v>
      </c>
      <c r="E50" s="1">
        <v>17122</v>
      </c>
      <c r="F50" s="1">
        <v>17293</v>
      </c>
      <c r="G50" s="1">
        <v>17466</v>
      </c>
    </row>
    <row r="51" spans="1:7" x14ac:dyDescent="0.25">
      <c r="A51" s="4" t="s">
        <v>10</v>
      </c>
      <c r="B51" s="3" t="s">
        <v>11</v>
      </c>
      <c r="C51" s="13">
        <f>SUM(C52:C61)</f>
        <v>918528</v>
      </c>
      <c r="D51" s="13">
        <f>SUM(D52:D61)</f>
        <v>381290</v>
      </c>
      <c r="E51" s="13">
        <f>SUM(E52:E61)</f>
        <v>786379</v>
      </c>
      <c r="F51" s="13">
        <f>SUM(F52:F61)</f>
        <v>381080</v>
      </c>
      <c r="G51" s="13">
        <f>SUM(G52:G61)</f>
        <v>302270</v>
      </c>
    </row>
    <row r="52" spans="1:7" x14ac:dyDescent="0.25">
      <c r="A52" s="7" t="s">
        <v>14</v>
      </c>
      <c r="B52" s="3" t="s">
        <v>34</v>
      </c>
      <c r="C52" s="1">
        <v>171189</v>
      </c>
      <c r="D52" s="1">
        <v>155800</v>
      </c>
      <c r="E52" s="1">
        <f>306470+107716</f>
        <v>414186</v>
      </c>
      <c r="F52" s="1">
        <v>166108</v>
      </c>
      <c r="G52" s="1">
        <v>124699</v>
      </c>
    </row>
    <row r="53" spans="1:7" x14ac:dyDescent="0.25">
      <c r="A53" s="7" t="s">
        <v>23</v>
      </c>
      <c r="B53" s="3" t="s">
        <v>33</v>
      </c>
      <c r="C53" s="1">
        <v>326443</v>
      </c>
      <c r="D53" s="1">
        <v>198490</v>
      </c>
      <c r="E53" s="1">
        <v>358693</v>
      </c>
      <c r="F53" s="1">
        <f>152233+59239</f>
        <v>211472</v>
      </c>
      <c r="G53" s="1">
        <f>156621+17450</f>
        <v>174071</v>
      </c>
    </row>
    <row r="54" spans="1:7" x14ac:dyDescent="0.25">
      <c r="A54" s="7" t="s">
        <v>24</v>
      </c>
      <c r="B54" s="3" t="s">
        <v>35</v>
      </c>
      <c r="C54" s="1">
        <v>18</v>
      </c>
      <c r="D54" s="1">
        <v>0</v>
      </c>
      <c r="E54" s="1">
        <v>0</v>
      </c>
      <c r="F54" s="1">
        <v>0</v>
      </c>
      <c r="G54" s="1">
        <v>0</v>
      </c>
    </row>
    <row r="55" spans="1:7" x14ac:dyDescent="0.25">
      <c r="A55" s="7" t="s">
        <v>31</v>
      </c>
      <c r="B55" s="3" t="s">
        <v>41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</row>
    <row r="56" spans="1:7" x14ac:dyDescent="0.25">
      <c r="A56" s="7" t="s">
        <v>30</v>
      </c>
      <c r="B56" s="3" t="s">
        <v>39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</row>
    <row r="57" spans="1:7" x14ac:dyDescent="0.25">
      <c r="A57" s="7" t="s">
        <v>25</v>
      </c>
      <c r="B57" s="3" t="s">
        <v>36</v>
      </c>
      <c r="C57" s="1">
        <v>13976</v>
      </c>
      <c r="D57" s="1">
        <v>0</v>
      </c>
      <c r="E57" s="1">
        <v>0</v>
      </c>
      <c r="F57" s="1">
        <v>0</v>
      </c>
      <c r="G57" s="1">
        <v>0</v>
      </c>
    </row>
    <row r="58" spans="1:7" x14ac:dyDescent="0.25">
      <c r="A58" s="7" t="s">
        <v>28</v>
      </c>
      <c r="B58" s="3" t="s">
        <v>40</v>
      </c>
      <c r="C58" s="1">
        <v>395119</v>
      </c>
      <c r="D58" s="1">
        <v>0</v>
      </c>
      <c r="E58" s="1">
        <v>0</v>
      </c>
      <c r="F58" s="1">
        <v>0</v>
      </c>
      <c r="G58" s="1">
        <v>0</v>
      </c>
    </row>
    <row r="59" spans="1:7" x14ac:dyDescent="0.25">
      <c r="A59" s="7" t="s">
        <v>26</v>
      </c>
      <c r="B59" s="3" t="s">
        <v>43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</row>
    <row r="60" spans="1:7" x14ac:dyDescent="0.25">
      <c r="A60" s="7" t="s">
        <v>27</v>
      </c>
      <c r="B60" s="3" t="s">
        <v>37</v>
      </c>
      <c r="C60" s="1">
        <v>11783</v>
      </c>
      <c r="D60" s="1">
        <v>27000</v>
      </c>
      <c r="E60" s="1">
        <f>'[1]Unos rashoda P4'!$H$26+'[1]Unos rashoda P4'!$H$48</f>
        <v>13500</v>
      </c>
      <c r="F60" s="1">
        <f>'[1]Unos rashoda P4'!$I$26+'[1]Unos rashoda P4'!$I$48</f>
        <v>3500</v>
      </c>
      <c r="G60" s="1">
        <f>'[1]Unos rashoda P4'!$J$26+'[1]Unos rashoda P4'!$J$48</f>
        <v>3500</v>
      </c>
    </row>
    <row r="61" spans="1:7" x14ac:dyDescent="0.25">
      <c r="A61" s="7" t="s">
        <v>29</v>
      </c>
      <c r="B61" s="3" t="s">
        <v>38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</row>
    <row r="62" spans="1:7" x14ac:dyDescent="0.25">
      <c r="A62" s="4" t="s">
        <v>42</v>
      </c>
      <c r="B62" s="3" t="s">
        <v>12</v>
      </c>
      <c r="C62" s="13">
        <f>SUM(C63:C71)</f>
        <v>1924449</v>
      </c>
      <c r="D62" s="13">
        <f>SUM(D63:D71)</f>
        <v>396709</v>
      </c>
      <c r="E62" s="13">
        <f>SUM(E63:E71)</f>
        <v>5394501</v>
      </c>
      <c r="F62" s="13">
        <f>SUM(F63:F71)</f>
        <v>313147</v>
      </c>
      <c r="G62" s="13">
        <f>SUM(G63:G71)</f>
        <v>61501</v>
      </c>
    </row>
    <row r="63" spans="1:7" x14ac:dyDescent="0.25">
      <c r="A63" s="7" t="s">
        <v>14</v>
      </c>
      <c r="B63" s="3" t="s">
        <v>34</v>
      </c>
      <c r="C63" s="1">
        <v>896157</v>
      </c>
      <c r="D63" s="1">
        <v>384807</v>
      </c>
      <c r="E63" s="1">
        <v>156029</v>
      </c>
      <c r="F63" s="1">
        <v>124521</v>
      </c>
      <c r="G63" s="1">
        <f>27762-17449</f>
        <v>10313</v>
      </c>
    </row>
    <row r="64" spans="1:7" x14ac:dyDescent="0.25">
      <c r="A64" s="7" t="s">
        <v>23</v>
      </c>
      <c r="B64" s="3" t="s">
        <v>33</v>
      </c>
      <c r="C64" s="1">
        <v>539555</v>
      </c>
      <c r="D64" s="1">
        <v>11902</v>
      </c>
      <c r="E64" s="1">
        <v>211526</v>
      </c>
      <c r="F64" s="1">
        <f>194557-59239</f>
        <v>135318</v>
      </c>
      <c r="G64" s="1">
        <v>6826</v>
      </c>
    </row>
    <row r="65" spans="1:7" x14ac:dyDescent="0.25">
      <c r="A65" s="7" t="s">
        <v>24</v>
      </c>
      <c r="B65" s="3" t="s">
        <v>35</v>
      </c>
      <c r="C65" s="1">
        <v>329</v>
      </c>
      <c r="D65" s="1">
        <v>0</v>
      </c>
      <c r="E65" s="1">
        <v>0</v>
      </c>
      <c r="F65" s="1">
        <v>0</v>
      </c>
      <c r="G65" s="1">
        <v>0</v>
      </c>
    </row>
    <row r="66" spans="1:7" x14ac:dyDescent="0.25">
      <c r="A66" s="7" t="s">
        <v>30</v>
      </c>
      <c r="B66" s="3" t="s">
        <v>39</v>
      </c>
      <c r="C66" s="1">
        <v>82239</v>
      </c>
      <c r="D66" s="1">
        <v>0</v>
      </c>
      <c r="E66" s="1">
        <v>50000</v>
      </c>
      <c r="F66" s="1">
        <v>0</v>
      </c>
      <c r="G66" s="1">
        <v>0</v>
      </c>
    </row>
    <row r="67" spans="1:7" x14ac:dyDescent="0.25">
      <c r="A67" s="7" t="s">
        <v>25</v>
      </c>
      <c r="B67" s="3" t="s">
        <v>36</v>
      </c>
      <c r="C67" s="1">
        <v>42471</v>
      </c>
      <c r="D67" s="1">
        <v>0</v>
      </c>
      <c r="E67" s="1">
        <v>13000</v>
      </c>
      <c r="F67" s="1">
        <v>13000</v>
      </c>
      <c r="G67" s="1">
        <v>0</v>
      </c>
    </row>
    <row r="68" spans="1:7" x14ac:dyDescent="0.25">
      <c r="A68" s="7" t="s">
        <v>28</v>
      </c>
      <c r="B68" s="3" t="s">
        <v>40</v>
      </c>
      <c r="C68" s="1">
        <v>23998</v>
      </c>
      <c r="D68" s="1">
        <v>0</v>
      </c>
      <c r="E68" s="1">
        <v>0</v>
      </c>
      <c r="F68" s="1">
        <v>0</v>
      </c>
      <c r="G68" s="1">
        <v>0</v>
      </c>
    </row>
    <row r="69" spans="1:7" x14ac:dyDescent="0.25">
      <c r="A69" s="7" t="s">
        <v>26</v>
      </c>
      <c r="B69" s="3" t="s">
        <v>43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</row>
    <row r="70" spans="1:7" x14ac:dyDescent="0.25">
      <c r="A70" s="7" t="s">
        <v>27</v>
      </c>
      <c r="B70" s="3" t="s">
        <v>37</v>
      </c>
      <c r="C70" s="1">
        <v>339700</v>
      </c>
      <c r="D70" s="1">
        <v>0</v>
      </c>
      <c r="E70" s="1">
        <f>143000+4928662-107716</f>
        <v>4963946</v>
      </c>
      <c r="F70" s="1">
        <v>40308</v>
      </c>
      <c r="G70" s="1">
        <v>44362</v>
      </c>
    </row>
    <row r="71" spans="1:7" x14ac:dyDescent="0.25">
      <c r="A71" s="7" t="s">
        <v>29</v>
      </c>
      <c r="B71" s="3" t="s">
        <v>38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</row>
    <row r="72" spans="1:7" x14ac:dyDescent="0.25">
      <c r="A72" s="4" t="s">
        <v>47</v>
      </c>
      <c r="B72" s="3" t="s">
        <v>13</v>
      </c>
      <c r="C72" s="13">
        <f>SUM(C73:C80)</f>
        <v>1852986</v>
      </c>
      <c r="D72" s="13">
        <f t="shared" ref="D72:G72" si="12">SUM(D73:D80)</f>
        <v>2082986</v>
      </c>
      <c r="E72" s="13">
        <f t="shared" si="12"/>
        <v>1422249</v>
      </c>
      <c r="F72" s="13">
        <f t="shared" si="12"/>
        <v>1436472</v>
      </c>
      <c r="G72" s="13">
        <f t="shared" si="12"/>
        <v>1450839</v>
      </c>
    </row>
    <row r="73" spans="1:7" x14ac:dyDescent="0.25">
      <c r="A73" s="7" t="s">
        <v>14</v>
      </c>
      <c r="B73" s="3" t="s">
        <v>34</v>
      </c>
      <c r="C73" s="1">
        <v>624324</v>
      </c>
      <c r="D73" s="1">
        <v>992481</v>
      </c>
      <c r="E73" s="1">
        <v>472476</v>
      </c>
      <c r="F73" s="1">
        <v>477201</v>
      </c>
      <c r="G73" s="1">
        <v>481973</v>
      </c>
    </row>
    <row r="74" spans="1:7" x14ac:dyDescent="0.25">
      <c r="A74" s="7" t="s">
        <v>23</v>
      </c>
      <c r="B74" s="3" t="s">
        <v>33</v>
      </c>
      <c r="C74" s="1">
        <v>1033620</v>
      </c>
      <c r="D74" s="1">
        <v>555073</v>
      </c>
      <c r="E74" s="1">
        <f>721816+404</f>
        <v>722220</v>
      </c>
      <c r="F74" s="1">
        <f>729035+408</f>
        <v>729443</v>
      </c>
      <c r="G74" s="1">
        <f>736326+412</f>
        <v>736738</v>
      </c>
    </row>
    <row r="75" spans="1:7" x14ac:dyDescent="0.25">
      <c r="A75" s="7" t="s">
        <v>24</v>
      </c>
      <c r="B75" s="3" t="s">
        <v>35</v>
      </c>
      <c r="C75" s="1">
        <v>27</v>
      </c>
      <c r="D75" s="1">
        <v>23</v>
      </c>
      <c r="E75" s="1">
        <v>77</v>
      </c>
      <c r="F75" s="1">
        <v>78</v>
      </c>
      <c r="G75" s="1">
        <v>79</v>
      </c>
    </row>
    <row r="76" spans="1:7" x14ac:dyDescent="0.25">
      <c r="A76" s="7" t="s">
        <v>25</v>
      </c>
      <c r="B76" s="3" t="s">
        <v>36</v>
      </c>
      <c r="C76" s="1">
        <v>0</v>
      </c>
      <c r="D76" s="1">
        <v>3327</v>
      </c>
      <c r="E76" s="1">
        <v>1930</v>
      </c>
      <c r="F76" s="1">
        <v>1949</v>
      </c>
      <c r="G76" s="1">
        <v>1969</v>
      </c>
    </row>
    <row r="77" spans="1:7" x14ac:dyDescent="0.25">
      <c r="A77" s="7" t="s">
        <v>28</v>
      </c>
      <c r="B77" s="3" t="s">
        <v>40</v>
      </c>
      <c r="C77" s="1">
        <v>0</v>
      </c>
      <c r="D77" s="1">
        <v>0</v>
      </c>
      <c r="E77" s="1">
        <v>579</v>
      </c>
      <c r="F77" s="1">
        <v>585</v>
      </c>
      <c r="G77" s="1">
        <v>591</v>
      </c>
    </row>
    <row r="78" spans="1:7" x14ac:dyDescent="0.25">
      <c r="A78" s="7" t="s">
        <v>26</v>
      </c>
      <c r="B78" s="3" t="s">
        <v>43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</row>
    <row r="79" spans="1:7" x14ac:dyDescent="0.25">
      <c r="A79" s="7" t="s">
        <v>27</v>
      </c>
      <c r="B79" s="3" t="s">
        <v>37</v>
      </c>
      <c r="C79" s="1">
        <v>195015</v>
      </c>
      <c r="D79" s="1">
        <v>532082</v>
      </c>
      <c r="E79" s="1">
        <v>224967</v>
      </c>
      <c r="F79" s="1">
        <v>227216</v>
      </c>
      <c r="G79" s="1">
        <v>229489</v>
      </c>
    </row>
    <row r="80" spans="1:7" x14ac:dyDescent="0.25">
      <c r="A80" s="7" t="s">
        <v>29</v>
      </c>
      <c r="B80" s="3" t="s">
        <v>38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</row>
    <row r="81" spans="1:10" x14ac:dyDescent="0.25">
      <c r="A81" s="4">
        <v>71</v>
      </c>
      <c r="B81" s="3" t="s">
        <v>56</v>
      </c>
      <c r="C81" s="13">
        <f>C82</f>
        <v>180</v>
      </c>
      <c r="D81" s="13">
        <f t="shared" ref="D81:G81" si="13">D82</f>
        <v>3318</v>
      </c>
      <c r="E81" s="13">
        <f t="shared" si="13"/>
        <v>0</v>
      </c>
      <c r="F81" s="13">
        <f t="shared" si="13"/>
        <v>0</v>
      </c>
      <c r="G81" s="13">
        <f t="shared" si="13"/>
        <v>0</v>
      </c>
    </row>
    <row r="82" spans="1:10" x14ac:dyDescent="0.25">
      <c r="A82" s="7">
        <v>32</v>
      </c>
      <c r="B82" s="3" t="s">
        <v>33</v>
      </c>
      <c r="C82" s="1">
        <v>180</v>
      </c>
      <c r="D82" s="1">
        <v>3318</v>
      </c>
      <c r="E82" s="1">
        <v>0</v>
      </c>
      <c r="F82" s="1">
        <v>0</v>
      </c>
      <c r="G82" s="1">
        <v>0</v>
      </c>
    </row>
    <row r="83" spans="1:10" x14ac:dyDescent="0.25">
      <c r="A83" s="27" t="s">
        <v>20</v>
      </c>
      <c r="B83" s="24" t="s">
        <v>18</v>
      </c>
      <c r="C83" s="14"/>
      <c r="D83" s="14"/>
      <c r="E83" s="14"/>
      <c r="F83" s="14"/>
      <c r="G83" s="14"/>
    </row>
    <row r="84" spans="1:10" x14ac:dyDescent="0.25">
      <c r="A84" s="4">
        <v>581</v>
      </c>
      <c r="B84" s="3" t="s">
        <v>3</v>
      </c>
      <c r="C84" s="13">
        <f>SUM(C85:C90)</f>
        <v>0</v>
      </c>
      <c r="D84" s="13">
        <f>SUM(D85:D90)</f>
        <v>4496982</v>
      </c>
      <c r="E84" s="13">
        <f>SUM(E85:E90)</f>
        <v>0</v>
      </c>
      <c r="F84" s="13">
        <f>SUM(F85:F90)</f>
        <v>0</v>
      </c>
      <c r="G84" s="13">
        <f>SUM(G85:G90)</f>
        <v>0</v>
      </c>
      <c r="J84" s="37"/>
    </row>
    <row r="85" spans="1:10" x14ac:dyDescent="0.25">
      <c r="A85" s="7" t="s">
        <v>14</v>
      </c>
      <c r="B85" s="3" t="s">
        <v>34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</row>
    <row r="86" spans="1:10" x14ac:dyDescent="0.25">
      <c r="A86" s="7" t="s">
        <v>23</v>
      </c>
      <c r="B86" s="3" t="s">
        <v>33</v>
      </c>
      <c r="C86" s="1">
        <v>0</v>
      </c>
      <c r="D86" s="1">
        <v>118457</v>
      </c>
      <c r="E86" s="1">
        <v>0</v>
      </c>
      <c r="F86" s="1">
        <v>0</v>
      </c>
      <c r="G86" s="1">
        <v>0</v>
      </c>
    </row>
    <row r="87" spans="1:10" x14ac:dyDescent="0.25">
      <c r="A87" s="7" t="s">
        <v>31</v>
      </c>
      <c r="B87" s="3" t="s">
        <v>41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</row>
    <row r="88" spans="1:10" x14ac:dyDescent="0.25">
      <c r="A88" s="7" t="s">
        <v>30</v>
      </c>
      <c r="B88" s="3" t="s">
        <v>39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</row>
    <row r="89" spans="1:10" x14ac:dyDescent="0.25">
      <c r="A89" s="7" t="s">
        <v>28</v>
      </c>
      <c r="B89" s="3" t="s">
        <v>40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</row>
    <row r="90" spans="1:10" x14ac:dyDescent="0.25">
      <c r="A90" s="7" t="s">
        <v>27</v>
      </c>
      <c r="B90" s="3" t="s">
        <v>37</v>
      </c>
      <c r="C90" s="1">
        <v>0</v>
      </c>
      <c r="D90" s="1">
        <v>4378525</v>
      </c>
      <c r="E90" s="12">
        <v>0</v>
      </c>
      <c r="F90" s="1">
        <v>0</v>
      </c>
      <c r="G90" s="1">
        <v>0</v>
      </c>
    </row>
    <row r="91" spans="1:10" x14ac:dyDescent="0.25">
      <c r="A91" s="25" t="s">
        <v>44</v>
      </c>
      <c r="B91" s="26" t="s">
        <v>45</v>
      </c>
      <c r="C91" s="52">
        <f>SUM(C92:C97)</f>
        <v>3234089</v>
      </c>
      <c r="D91" s="52">
        <f>SUM(D92:D97)</f>
        <v>0</v>
      </c>
      <c r="E91" s="52">
        <f>SUM(E92:E97)</f>
        <v>496536</v>
      </c>
      <c r="F91" s="52">
        <f>SUM(F92:F97)</f>
        <v>0</v>
      </c>
      <c r="G91" s="52">
        <f>SUM(G92:G97)</f>
        <v>0</v>
      </c>
    </row>
    <row r="92" spans="1:10" x14ac:dyDescent="0.25">
      <c r="A92" s="7" t="s">
        <v>14</v>
      </c>
      <c r="B92" s="3" t="s">
        <v>34</v>
      </c>
      <c r="C92" s="1">
        <v>142222</v>
      </c>
      <c r="D92" s="1">
        <v>0</v>
      </c>
      <c r="E92" s="1">
        <v>0</v>
      </c>
      <c r="F92" s="1">
        <v>0</v>
      </c>
      <c r="G92" s="1">
        <v>0</v>
      </c>
    </row>
    <row r="93" spans="1:10" x14ac:dyDescent="0.25">
      <c r="A93" s="7" t="s">
        <v>23</v>
      </c>
      <c r="B93" s="3" t="s">
        <v>33</v>
      </c>
      <c r="C93" s="1">
        <v>306470</v>
      </c>
      <c r="D93" s="1">
        <v>0</v>
      </c>
      <c r="E93" s="1">
        <v>3318</v>
      </c>
      <c r="F93" s="1">
        <v>0</v>
      </c>
      <c r="G93" s="1">
        <v>0</v>
      </c>
    </row>
    <row r="94" spans="1:10" x14ac:dyDescent="0.25">
      <c r="A94" s="7" t="s">
        <v>31</v>
      </c>
      <c r="B94" s="3" t="s">
        <v>41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</row>
    <row r="95" spans="1:10" x14ac:dyDescent="0.25">
      <c r="A95" s="7" t="s">
        <v>30</v>
      </c>
      <c r="B95" s="3" t="s">
        <v>39</v>
      </c>
      <c r="C95" s="1">
        <v>41948</v>
      </c>
      <c r="D95" s="1">
        <v>0</v>
      </c>
      <c r="E95" s="1">
        <v>0</v>
      </c>
      <c r="F95" s="1">
        <v>0</v>
      </c>
      <c r="G95" s="1">
        <v>0</v>
      </c>
    </row>
    <row r="96" spans="1:10" x14ac:dyDescent="0.25">
      <c r="A96" s="7" t="s">
        <v>28</v>
      </c>
      <c r="B96" s="3" t="s">
        <v>40</v>
      </c>
      <c r="C96" s="1">
        <v>320149</v>
      </c>
      <c r="D96" s="1">
        <v>0</v>
      </c>
      <c r="E96" s="1">
        <v>0</v>
      </c>
      <c r="F96" s="1">
        <v>0</v>
      </c>
      <c r="G96" s="1">
        <v>0</v>
      </c>
    </row>
    <row r="97" spans="1:10" x14ac:dyDescent="0.25">
      <c r="A97" s="7" t="s">
        <v>27</v>
      </c>
      <c r="B97" s="3" t="s">
        <v>37</v>
      </c>
      <c r="C97" s="1">
        <v>2423300</v>
      </c>
      <c r="D97" s="1">
        <v>0</v>
      </c>
      <c r="E97" s="1">
        <v>493218</v>
      </c>
      <c r="F97" s="1">
        <v>0</v>
      </c>
      <c r="G97" s="1">
        <v>0</v>
      </c>
    </row>
    <row r="98" spans="1:10" x14ac:dyDescent="0.25">
      <c r="A98" s="28" t="s">
        <v>19</v>
      </c>
      <c r="B98" s="48" t="s">
        <v>22</v>
      </c>
      <c r="C98" s="33"/>
      <c r="D98" s="33"/>
      <c r="E98" s="34"/>
      <c r="F98" s="34"/>
      <c r="G98" s="34"/>
    </row>
    <row r="99" spans="1:10" x14ac:dyDescent="0.25">
      <c r="A99" s="32">
        <v>5761</v>
      </c>
      <c r="B99" s="35" t="s">
        <v>55</v>
      </c>
      <c r="C99" s="31">
        <f>C100+C101</f>
        <v>781291</v>
      </c>
      <c r="D99" s="31">
        <f t="shared" ref="D99:G99" si="14">D100+D101</f>
        <v>18603337</v>
      </c>
      <c r="E99" s="31">
        <f t="shared" si="14"/>
        <v>7000000</v>
      </c>
      <c r="F99" s="31">
        <f t="shared" si="14"/>
        <v>0</v>
      </c>
      <c r="G99" s="31">
        <f t="shared" si="14"/>
        <v>0</v>
      </c>
      <c r="J99" s="37"/>
    </row>
    <row r="100" spans="1:10" x14ac:dyDescent="0.25">
      <c r="A100" s="7" t="s">
        <v>23</v>
      </c>
      <c r="B100" s="3" t="s">
        <v>33</v>
      </c>
      <c r="C100" s="1">
        <v>0</v>
      </c>
      <c r="D100" s="1">
        <v>1262094</v>
      </c>
      <c r="E100" s="1">
        <v>0</v>
      </c>
      <c r="F100" s="31"/>
      <c r="G100" s="31"/>
    </row>
    <row r="101" spans="1:10" x14ac:dyDescent="0.25">
      <c r="A101" s="7" t="s">
        <v>27</v>
      </c>
      <c r="B101" s="29" t="s">
        <v>37</v>
      </c>
      <c r="C101" s="42">
        <v>781291</v>
      </c>
      <c r="D101" s="42">
        <v>17341243</v>
      </c>
      <c r="E101" s="43">
        <v>7000000</v>
      </c>
      <c r="F101" s="43">
        <v>0</v>
      </c>
      <c r="G101" s="43">
        <v>0</v>
      </c>
    </row>
    <row r="102" spans="1:10" x14ac:dyDescent="0.25">
      <c r="A102" s="28" t="s">
        <v>20</v>
      </c>
      <c r="B102" s="49" t="s">
        <v>58</v>
      </c>
      <c r="C102" s="44"/>
      <c r="D102" s="44"/>
      <c r="E102" s="46">
        <f>E103</f>
        <v>10060848</v>
      </c>
      <c r="F102" s="46">
        <f>F103</f>
        <v>8936179</v>
      </c>
      <c r="G102" s="46">
        <f>G103</f>
        <v>1665906</v>
      </c>
    </row>
    <row r="103" spans="1:10" x14ac:dyDescent="0.25">
      <c r="A103" s="27">
        <v>815</v>
      </c>
      <c r="B103" s="40" t="s">
        <v>58</v>
      </c>
      <c r="C103" s="24">
        <v>0</v>
      </c>
      <c r="D103" s="24">
        <v>0</v>
      </c>
      <c r="E103" s="30">
        <v>10060848</v>
      </c>
      <c r="F103" s="30">
        <v>8936179</v>
      </c>
      <c r="G103" s="30">
        <v>1665906</v>
      </c>
    </row>
    <row r="104" spans="1:10" x14ac:dyDescent="0.25">
      <c r="A104" s="7">
        <v>42</v>
      </c>
      <c r="B104" s="29" t="s">
        <v>37</v>
      </c>
      <c r="C104" s="24"/>
      <c r="D104" s="24"/>
      <c r="E104" s="30">
        <v>10060848</v>
      </c>
      <c r="F104" s="30">
        <v>8936179</v>
      </c>
      <c r="G104" s="30">
        <v>1665906</v>
      </c>
    </row>
    <row r="105" spans="1:10" x14ac:dyDescent="0.25">
      <c r="A105" s="51" t="s">
        <v>59</v>
      </c>
      <c r="B105" s="50" t="s">
        <v>60</v>
      </c>
      <c r="C105" s="44"/>
      <c r="D105" s="44"/>
      <c r="E105" s="45">
        <f>E106</f>
        <v>87624</v>
      </c>
      <c r="F105" s="44"/>
      <c r="G105" s="44"/>
    </row>
    <row r="106" spans="1:10" x14ac:dyDescent="0.25">
      <c r="A106" s="7">
        <v>12</v>
      </c>
      <c r="B106" s="47" t="s">
        <v>3</v>
      </c>
      <c r="C106" s="24">
        <v>0</v>
      </c>
      <c r="D106" s="24">
        <v>0</v>
      </c>
      <c r="E106" s="30">
        <v>87624</v>
      </c>
      <c r="F106" s="24">
        <v>0</v>
      </c>
      <c r="G106" s="24">
        <v>0</v>
      </c>
    </row>
    <row r="107" spans="1:10" x14ac:dyDescent="0.25">
      <c r="A107" s="7">
        <v>42</v>
      </c>
      <c r="B107" s="29" t="s">
        <v>37</v>
      </c>
      <c r="C107" s="24">
        <v>0</v>
      </c>
      <c r="D107" s="24">
        <v>0</v>
      </c>
      <c r="E107" s="30">
        <v>87624</v>
      </c>
      <c r="F107" s="24">
        <v>0</v>
      </c>
      <c r="G107" s="24">
        <v>0</v>
      </c>
    </row>
    <row r="108" spans="1:10" x14ac:dyDescent="0.25">
      <c r="A108" s="51" t="s">
        <v>19</v>
      </c>
      <c r="B108" s="50" t="s">
        <v>60</v>
      </c>
      <c r="C108" s="44"/>
      <c r="D108" s="44"/>
      <c r="E108" s="45">
        <f>E109</f>
        <v>470377</v>
      </c>
      <c r="F108" s="44"/>
      <c r="G108" s="44"/>
    </row>
    <row r="109" spans="1:10" x14ac:dyDescent="0.25">
      <c r="A109" s="7">
        <v>11</v>
      </c>
      <c r="B109" s="47" t="s">
        <v>3</v>
      </c>
      <c r="C109" s="24">
        <v>0</v>
      </c>
      <c r="D109" s="24">
        <v>0</v>
      </c>
      <c r="E109" s="30">
        <f>E110</f>
        <v>470377</v>
      </c>
      <c r="F109" s="53">
        <f>F110</f>
        <v>15768398</v>
      </c>
      <c r="G109" s="53">
        <f>G110</f>
        <v>1804308</v>
      </c>
    </row>
    <row r="110" spans="1:10" x14ac:dyDescent="0.25">
      <c r="A110" s="7">
        <v>42</v>
      </c>
      <c r="B110" s="29" t="s">
        <v>37</v>
      </c>
      <c r="C110" s="24">
        <v>0</v>
      </c>
      <c r="D110" s="24">
        <v>0</v>
      </c>
      <c r="E110" s="30">
        <v>470377</v>
      </c>
      <c r="F110" s="53">
        <v>15768398</v>
      </c>
      <c r="G110" s="53">
        <v>1804308</v>
      </c>
    </row>
  </sheetData>
  <phoneticPr fontId="16" type="noConversion"/>
  <dataValidations count="1">
    <dataValidation type="whole" allowBlank="1" showInputMessage="1" showErrorMessage="1" errorTitle="GREŠKA" error="U ovo polje je dozvoljen unos samo brojčanih vrijednosti (bez decimala!)" sqref="F18:G18 E90">
      <formula1>0</formula1>
      <formula2>10000000000</formula2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Posebni dio FSB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Ankica Mihaljevic</cp:lastModifiedBy>
  <cp:lastPrinted>2023-12-13T11:10:28Z</cp:lastPrinted>
  <dcterms:created xsi:type="dcterms:W3CDTF">2022-10-31T10:11:38Z</dcterms:created>
  <dcterms:modified xsi:type="dcterms:W3CDTF">2023-12-14T13:55:14Z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